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7555" windowHeight="123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Položky!$A$1:$G$52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17" i="1"/>
  <c r="D16"/>
  <c r="D15"/>
  <c r="BE51" i="3"/>
  <c r="BD51"/>
  <c r="BC51"/>
  <c r="BA51"/>
  <c r="G51"/>
  <c r="BB51" s="1"/>
  <c r="BE50"/>
  <c r="BD50"/>
  <c r="BC50"/>
  <c r="BC52" s="1"/>
  <c r="G12" i="2" s="1"/>
  <c r="BB50" i="3"/>
  <c r="BA50"/>
  <c r="G50"/>
  <c r="BE49"/>
  <c r="BD49"/>
  <c r="BD52" s="1"/>
  <c r="H12" i="2" s="1"/>
  <c r="BC49" i="3"/>
  <c r="BA49"/>
  <c r="G49"/>
  <c r="BB49" s="1"/>
  <c r="BE48"/>
  <c r="BD48"/>
  <c r="BC48"/>
  <c r="BB48"/>
  <c r="BA48"/>
  <c r="BA52" s="1"/>
  <c r="E12" i="2" s="1"/>
  <c r="G48" i="3"/>
  <c r="B12" i="2"/>
  <c r="A12"/>
  <c r="BE52" i="3"/>
  <c r="I12" i="2" s="1"/>
  <c r="G52" i="3"/>
  <c r="C52"/>
  <c r="BE45"/>
  <c r="BD45"/>
  <c r="BC45"/>
  <c r="BA45"/>
  <c r="G45"/>
  <c r="BB45" s="1"/>
  <c r="BE44"/>
  <c r="BD44"/>
  <c r="BC44"/>
  <c r="BA44"/>
  <c r="G44"/>
  <c r="BB44" s="1"/>
  <c r="BE43"/>
  <c r="BD43"/>
  <c r="BC43"/>
  <c r="BB43"/>
  <c r="BA43"/>
  <c r="G43"/>
  <c r="BE42"/>
  <c r="BD42"/>
  <c r="BC42"/>
  <c r="BA42"/>
  <c r="G42"/>
  <c r="BB42" s="1"/>
  <c r="BE41"/>
  <c r="BE46" s="1"/>
  <c r="I11" i="2" s="1"/>
  <c r="BD41" i="3"/>
  <c r="BC41"/>
  <c r="BB41"/>
  <c r="BA41"/>
  <c r="G41"/>
  <c r="BE40"/>
  <c r="BD40"/>
  <c r="BC40"/>
  <c r="BA40"/>
  <c r="G40"/>
  <c r="BB40" s="1"/>
  <c r="BE39"/>
  <c r="BD39"/>
  <c r="BC39"/>
  <c r="BA39"/>
  <c r="BA46" s="1"/>
  <c r="E11" i="2" s="1"/>
  <c r="G39" i="3"/>
  <c r="BB39" s="1"/>
  <c r="B11" i="2"/>
  <c r="A11"/>
  <c r="BC46" i="3"/>
  <c r="G11" i="2" s="1"/>
  <c r="C46" i="3"/>
  <c r="BE36"/>
  <c r="BD36"/>
  <c r="BC36"/>
  <c r="BB36"/>
  <c r="G36"/>
  <c r="BA36" s="1"/>
  <c r="BE35"/>
  <c r="BD35"/>
  <c r="BC35"/>
  <c r="BB35"/>
  <c r="G35"/>
  <c r="BA35" s="1"/>
  <c r="BE34"/>
  <c r="BD34"/>
  <c r="BC34"/>
  <c r="BB34"/>
  <c r="G34"/>
  <c r="BA34" s="1"/>
  <c r="BE33"/>
  <c r="BE37" s="1"/>
  <c r="I10" i="2" s="1"/>
  <c r="BD33" i="3"/>
  <c r="BC33"/>
  <c r="BB33"/>
  <c r="G33"/>
  <c r="G37" s="1"/>
  <c r="B10" i="2"/>
  <c r="A10"/>
  <c r="BC37" i="3"/>
  <c r="G10" i="2" s="1"/>
  <c r="C37" i="3"/>
  <c r="BE30"/>
  <c r="BD30"/>
  <c r="BD31" s="1"/>
  <c r="H9" i="2" s="1"/>
  <c r="BC30" i="3"/>
  <c r="BC31" s="1"/>
  <c r="G9" i="2" s="1"/>
  <c r="BB30" i="3"/>
  <c r="BB31" s="1"/>
  <c r="F9" i="2" s="1"/>
  <c r="G30" i="3"/>
  <c r="G31" s="1"/>
  <c r="B9" i="2"/>
  <c r="A9"/>
  <c r="BE31" i="3"/>
  <c r="I9" i="2" s="1"/>
  <c r="C31" i="3"/>
  <c r="BE27"/>
  <c r="BD27"/>
  <c r="BC27"/>
  <c r="BB27"/>
  <c r="G27"/>
  <c r="BA27" s="1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E23"/>
  <c r="BE28" s="1"/>
  <c r="I8" i="2" s="1"/>
  <c r="BD23" i="3"/>
  <c r="BC23"/>
  <c r="BB23"/>
  <c r="G23"/>
  <c r="BA23" s="1"/>
  <c r="BE22"/>
  <c r="BD22"/>
  <c r="BC22"/>
  <c r="BB22"/>
  <c r="G22"/>
  <c r="BA22" s="1"/>
  <c r="BE21"/>
  <c r="BD21"/>
  <c r="BC21"/>
  <c r="BC28" s="1"/>
  <c r="G8" i="2" s="1"/>
  <c r="BB21" i="3"/>
  <c r="G21"/>
  <c r="B8" i="2"/>
  <c r="A8"/>
  <c r="C28" i="3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E19" s="1"/>
  <c r="I7" i="2" s="1"/>
  <c r="BD10" i="3"/>
  <c r="BC10"/>
  <c r="BB10"/>
  <c r="G10"/>
  <c r="BA10" s="1"/>
  <c r="BE9"/>
  <c r="BD9"/>
  <c r="BC9"/>
  <c r="BB9"/>
  <c r="G9"/>
  <c r="BA9" s="1"/>
  <c r="BE8"/>
  <c r="BD8"/>
  <c r="BC8"/>
  <c r="BC19" s="1"/>
  <c r="G7" i="2" s="1"/>
  <c r="G13" s="1"/>
  <c r="C18" i="1" s="1"/>
  <c r="BB8" i="3"/>
  <c r="G8"/>
  <c r="B7" i="2"/>
  <c r="A7"/>
  <c r="C19" i="3"/>
  <c r="E4"/>
  <c r="C4"/>
  <c r="F3"/>
  <c r="C3"/>
  <c r="C2" i="2"/>
  <c r="C1"/>
  <c r="C33" i="1"/>
  <c r="F33" s="1"/>
  <c r="C31"/>
  <c r="C9"/>
  <c r="G7"/>
  <c r="D2"/>
  <c r="C2"/>
  <c r="BD28" i="3" l="1"/>
  <c r="H8" i="2" s="1"/>
  <c r="BD46" i="3"/>
  <c r="H11" i="2" s="1"/>
  <c r="BB52" i="3"/>
  <c r="F12" i="2" s="1"/>
  <c r="G19" i="3"/>
  <c r="G28"/>
  <c r="BD19"/>
  <c r="H7" i="2" s="1"/>
  <c r="BB19" i="3"/>
  <c r="F7" i="2" s="1"/>
  <c r="F13" s="1"/>
  <c r="C16" i="1" s="1"/>
  <c r="BB28" i="3"/>
  <c r="F8" i="2" s="1"/>
  <c r="BD37" i="3"/>
  <c r="H10" i="2" s="1"/>
  <c r="BB37" i="3"/>
  <c r="F10" i="2" s="1"/>
  <c r="I13"/>
  <c r="C21" i="1" s="1"/>
  <c r="BB46" i="3"/>
  <c r="F11" i="2" s="1"/>
  <c r="BA8" i="3"/>
  <c r="BA19" s="1"/>
  <c r="E7" i="2" s="1"/>
  <c r="BA21" i="3"/>
  <c r="BA28" s="1"/>
  <c r="E8" i="2" s="1"/>
  <c r="BA30" i="3"/>
  <c r="BA31" s="1"/>
  <c r="E9" i="2" s="1"/>
  <c r="BA33" i="3"/>
  <c r="BA37" s="1"/>
  <c r="E10" i="2" s="1"/>
  <c r="G46" i="3"/>
  <c r="E13" i="2" l="1"/>
  <c r="H13"/>
  <c r="C17" i="1" s="1"/>
  <c r="G20" i="2"/>
  <c r="I20" s="1"/>
  <c r="G17" i="1" s="1"/>
  <c r="G19" i="2"/>
  <c r="I19" s="1"/>
  <c r="G16" i="1" s="1"/>
  <c r="G18" i="2"/>
  <c r="I18" s="1"/>
  <c r="C15" i="1"/>
  <c r="C19" s="1"/>
  <c r="C22" s="1"/>
  <c r="H21" i="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<sst xmlns="http://schemas.openxmlformats.org/spreadsheetml/2006/main" count="234" uniqueCount="174">
  <si>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</si>
  <si>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</si>
  <si>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</si>
  <si>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</si>
  <si>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</si>
  <si>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</si>
  <si>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</si>
  <si>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</si>
  <si>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</si>
  <si>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</si>
  <si>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</si>
  <si>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</si>
  <si>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</si>
  <si>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</si>
  <si>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</si>
  <si>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</si>
  <si>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</si>
  <si>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</si>
  <si>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</si>
  <si>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</si>
  <si>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</si>
  <si>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</si>
  <si>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</si>
  <si>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</si>
  <si>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</si>
  <si>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</si>
  <si>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</si>
  <si>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</si>
  <si>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</si>
  <si>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</si>
  <si>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</si>
  <si>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</si>
  <si>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</si>
  <si>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</si>
  <si>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</si>
  <si>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</si>
  <si>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</si>
  <si>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</si>
  <si>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</si>
  <si>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</si>
  <si>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</si>
  <si>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</si>
  <si>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</si>
  <si>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</si>
  <si>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</si>
  <si>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</si>
  <si>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</si>
  <si>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</si>
  <si>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</si>
  <si>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</si>
  <si>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</si>
  <si>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</si>
  <si>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</si>
  <si>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</si>
  <si>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</si>
  <si>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</si>
  <si>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</si>
  <si>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</si>
  <si>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</si>
  <si>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</si>
  <si>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</si>
  <si>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</si>
  <si>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</si>
  <si>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</si>
  <si>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</si>
  <si>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</si>
  <si>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</si>
  <si>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</si>
  <si>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</si>
  <si>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</si>
  <si>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</si>
  <si>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</si>
  <si>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</si>
  <si>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</si>
  <si>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</si>
  <si>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</si>
  <si>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87129-14</t>
  </si>
  <si>
    <t>Rekonstrukce sportovního areálu VOŠ a SPŠ Jičín</t>
  </si>
  <si>
    <t>01</t>
  </si>
  <si>
    <t>VOŠ a SPŠ Jičín, Komenského nám.45</t>
  </si>
  <si>
    <t>Dokončení prací</t>
  </si>
  <si>
    <t>5</t>
  </si>
  <si>
    <t>Komunikace</t>
  </si>
  <si>
    <t>500 01</t>
  </si>
  <si>
    <t>Přehutnění stáv. podkladu z drceného kameniva pod asfalty včetně zkoušky zhutnění</t>
  </si>
  <si>
    <t>m2</t>
  </si>
  <si>
    <t>576131111R00</t>
  </si>
  <si>
    <t xml:space="preserve">Asfaltový koberec drenážní AKOH tl. 40 mm do 3 m </t>
  </si>
  <si>
    <t>576121111R00</t>
  </si>
  <si>
    <t xml:space="preserve">Asfaltový koberec drenážní AKOJ tl. 30 mm do 3 m </t>
  </si>
  <si>
    <t>596215021R00</t>
  </si>
  <si>
    <t xml:space="preserve">Kladení zámkové dlažby tl. 6 cm do drtě tl. 4 cm </t>
  </si>
  <si>
    <t>596215024R00</t>
  </si>
  <si>
    <t xml:space="preserve">Příplatek za kladení dlažby tl.6 cm, drť, do 50 m2 </t>
  </si>
  <si>
    <t>918101111R00</t>
  </si>
  <si>
    <t xml:space="preserve">Lože pod odvodňovací žlaby  z C 12/15 </t>
  </si>
  <si>
    <t>m3</t>
  </si>
  <si>
    <t>597101111R00</t>
  </si>
  <si>
    <t>Montáž odvodňovacího žlabu - polymerbeton vč. roštu</t>
  </si>
  <si>
    <t>m</t>
  </si>
  <si>
    <t>286 01</t>
  </si>
  <si>
    <t>Dodávka odvodňovacího žlábku polymer s umělohmotnou mřížkou</t>
  </si>
  <si>
    <t>Dodávka + montáž umělého trávníku tl. 18 mm vč. lajnování a vsypu křemičitého písku</t>
  </si>
  <si>
    <t>500 02</t>
  </si>
  <si>
    <t>Dodávka + montáž polyuretanového krytu EPDM tl. 10 mm vč. lajnování</t>
  </si>
  <si>
    <t>998225111R00</t>
  </si>
  <si>
    <t xml:space="preserve">Přesun hmot, pozemní komunikace, kryt živičný </t>
  </si>
  <si>
    <t>t</t>
  </si>
  <si>
    <t>59</t>
  </si>
  <si>
    <t>Parkové a terénní úpravy</t>
  </si>
  <si>
    <t>180402111R00</t>
  </si>
  <si>
    <t xml:space="preserve">Založení trávníku parkového výsevem v rovině </t>
  </si>
  <si>
    <t>181301113R00</t>
  </si>
  <si>
    <t xml:space="preserve">Rozprostření ornice, rovina, tl.15-20 cm,nad 500m2 </t>
  </si>
  <si>
    <t>183403114R00</t>
  </si>
  <si>
    <t xml:space="preserve">Obdělání půdy kultivátorováním v rovině </t>
  </si>
  <si>
    <t>183403153R00</t>
  </si>
  <si>
    <t xml:space="preserve">Obdělání půdy hrabáním, v rovině </t>
  </si>
  <si>
    <t>184802611R00</t>
  </si>
  <si>
    <t xml:space="preserve">Chem. odplevel. po založ.,postřik naširoko, rovina </t>
  </si>
  <si>
    <t>00572400</t>
  </si>
  <si>
    <t>Směs travní parková</t>
  </si>
  <si>
    <t>kg</t>
  </si>
  <si>
    <t>25234009.A</t>
  </si>
  <si>
    <t>Postřik Roundup</t>
  </si>
  <si>
    <t>l</t>
  </si>
  <si>
    <t>95</t>
  </si>
  <si>
    <t>Dokončovací konstrukce na pozemních stavbách</t>
  </si>
  <si>
    <t>950 01</t>
  </si>
  <si>
    <t xml:space="preserve">Úklid chodníku od zimního stadionu </t>
  </si>
  <si>
    <t>hod</t>
  </si>
  <si>
    <t>96</t>
  </si>
  <si>
    <t>Bourání konstrukcí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</si>
  <si>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</si>
  <si>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</si>
  <si>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</si>
  <si>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</si>
  <si>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</si>
  <si>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</si>
  <si>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</si>
  <si>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</si>
  <si>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767</t>
  </si>
  <si>
    <t>Konstrukce zámečnické</t>
  </si>
  <si>
    <t>767 01</t>
  </si>
  <si>
    <t>Montáž ocel. sloupku oplocení žárově pozink+plast dl. 370 cm</t>
  </si>
  <si>
    <t>kus</t>
  </si>
  <si>
    <t>767 02</t>
  </si>
  <si>
    <t>Montáž ocel. rámu oplocení žár. pozink+plast 231x103 cm</t>
  </si>
  <si>
    <t>767 03</t>
  </si>
  <si>
    <t>Montáž ocel. rámu oplocení žár. pozink+plast 231x243 cm</t>
  </si>
  <si>
    <t>767 04</t>
  </si>
  <si>
    <t xml:space="preserve">Montáž kotevní desky ocelové 220x500x5 mm </t>
  </si>
  <si>
    <t>767 05</t>
  </si>
  <si>
    <t>Montáž trubky ocelové pro uchycení ochran. sití pr.42/3 mm vč. hrazdiček</t>
  </si>
  <si>
    <t>767 06</t>
  </si>
  <si>
    <t>Dodávka + montáž dřevěného mantinelu z prken 158/40/2280 mm</t>
  </si>
  <si>
    <t>998767201R00</t>
  </si>
  <si>
    <t xml:space="preserve">Přesun hmot pro zámečnické konstr., výšky do 6 m </t>
  </si>
  <si>
    <t>789</t>
  </si>
  <si>
    <t>Vybavení sportovišť</t>
  </si>
  <si>
    <t>789 01</t>
  </si>
  <si>
    <t xml:space="preserve">Montáž házenkářské branky vč. sítě </t>
  </si>
  <si>
    <t>789 02</t>
  </si>
  <si>
    <t xml:space="preserve">Montáž konstrukce pro basketbal vč. desky a koše </t>
  </si>
  <si>
    <t>789 03</t>
  </si>
  <si>
    <t>Montáž odrazového břevna včetně truhlíku - skok daleký</t>
  </si>
  <si>
    <t>soubor</t>
  </si>
  <si>
    <t>789 04</t>
  </si>
  <si>
    <t>Dodávka + montáž ochranné sítě, oka 4/4 cm tl. 4 mm</t>
  </si>
  <si>
    <t>Přesun stavebních kapacit</t>
  </si>
  <si>
    <t>Zařízení staveniště</t>
  </si>
  <si>
    <t>Kompletační činnost (IČD)</t>
  </si>
  <si>
    <t>VOŠ a SPŠ Jičín</t>
  </si>
  <si>
    <t>UBIQUIST s.r.o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</si>
</sst>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01</v>
      </c>
      <c r="D2" s="5" t="str">
        <f>Rekapitulace!G2</f>
        <v>Dokončení prací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0" t="s">
        <v>173</v>
      </c>
      <c r="D8" s="200"/>
      <c r="E8" s="201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0" t="str">
        <f>Projektant</f>
        <v>UBIQUIST s.r.o</v>
      </c>
      <c r="D9" s="200"/>
      <c r="E9" s="201"/>
      <c r="F9" s="13"/>
      <c r="G9" s="34"/>
      <c r="H9" s="35"/>
    </row>
    <row r="10" spans="1:57">
      <c r="A10" s="29" t="s">
        <v>14</v>
      </c>
      <c r="B10" s="13"/>
      <c r="C10" s="200" t="s">
        <v>172</v>
      </c>
      <c r="D10" s="200"/>
      <c r="E10" s="200"/>
      <c r="F10" s="36"/>
      <c r="G10" s="37"/>
      <c r="H10" s="38"/>
    </row>
    <row r="11" spans="1:57" ht="13.5" customHeight="1">
      <c r="A11" s="29" t="s">
        <v>15</v>
      </c>
      <c r="B11" s="13"/>
      <c r="C11" s="200"/>
      <c r="D11" s="200"/>
      <c r="E11" s="200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2"/>
      <c r="D12" s="202"/>
      <c r="E12" s="202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Rekapitulace!A18</f>
        <v>Přesun stavebních kapacit</v>
      </c>
      <c r="E15" s="58"/>
      <c r="F15" s="59"/>
      <c r="G15" s="56">
        <f>Rekapitulace!I18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Rekapitulace!A19</f>
        <v>Zařízení staveniště</v>
      </c>
      <c r="E16" s="60"/>
      <c r="F16" s="61"/>
      <c r="G16" s="56">
        <f>Rekapitulace!I19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Rekapitulace!A20</f>
        <v>Kompletační činnost (IČD)</v>
      </c>
      <c r="E17" s="60"/>
      <c r="F17" s="61"/>
      <c r="G17" s="56">
        <f>Rekapitulace!I20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3" t="s">
        <v>33</v>
      </c>
      <c r="B23" s="204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205">
        <f>C23-F32</f>
        <v>0</v>
      </c>
      <c r="G30" s="206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205">
        <f>ROUND(PRODUCT(F30,C31/100),0)</f>
        <v>0</v>
      </c>
      <c r="G31" s="206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5">
        <v>0</v>
      </c>
      <c r="G32" s="206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5">
        <f>ROUND(PRODUCT(F32,C33/100),0)</f>
        <v>0</v>
      </c>
      <c r="G33" s="206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7">
        <f>ROUND(SUM(F30:F33),0)</f>
        <v>0</v>
      </c>
      <c r="G34" s="208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199"/>
      <c r="C37" s="199"/>
      <c r="D37" s="199"/>
      <c r="E37" s="199"/>
      <c r="F37" s="199"/>
      <c r="G37" s="199"/>
      <c r="H37" t="s">
        <v>5</v>
      </c>
    </row>
    <row r="38" spans="1:8" ht="12.75" customHeight="1">
      <c r="A38" s="96"/>
      <c r="B38" s="199"/>
      <c r="C38" s="199"/>
      <c r="D38" s="199"/>
      <c r="E38" s="199"/>
      <c r="F38" s="199"/>
      <c r="G38" s="199"/>
      <c r="H38" t="s">
        <v>5</v>
      </c>
    </row>
    <row r="39" spans="1:8">
      <c r="A39" s="96"/>
      <c r="B39" s="199"/>
      <c r="C39" s="199"/>
      <c r="D39" s="199"/>
      <c r="E39" s="199"/>
      <c r="F39" s="199"/>
      <c r="G39" s="199"/>
      <c r="H39" t="s">
        <v>5</v>
      </c>
    </row>
    <row r="40" spans="1:8">
      <c r="A40" s="96"/>
      <c r="B40" s="199"/>
      <c r="C40" s="199"/>
      <c r="D40" s="199"/>
      <c r="E40" s="199"/>
      <c r="F40" s="199"/>
      <c r="G40" s="199"/>
      <c r="H40" t="s">
        <v>5</v>
      </c>
    </row>
    <row r="41" spans="1:8">
      <c r="A41" s="96"/>
      <c r="B41" s="199"/>
      <c r="C41" s="199"/>
      <c r="D41" s="199"/>
      <c r="E41" s="199"/>
      <c r="F41" s="199"/>
      <c r="G41" s="199"/>
      <c r="H41" t="s">
        <v>5</v>
      </c>
    </row>
    <row r="42" spans="1:8">
      <c r="A42" s="96"/>
      <c r="B42" s="199"/>
      <c r="C42" s="199"/>
      <c r="D42" s="199"/>
      <c r="E42" s="199"/>
      <c r="F42" s="199"/>
      <c r="G42" s="199"/>
      <c r="H42" t="s">
        <v>5</v>
      </c>
    </row>
    <row r="43" spans="1:8">
      <c r="A43" s="96"/>
      <c r="B43" s="199"/>
      <c r="C43" s="199"/>
      <c r="D43" s="199"/>
      <c r="E43" s="199"/>
      <c r="F43" s="199"/>
      <c r="G43" s="199"/>
      <c r="H43" t="s">
        <v>5</v>
      </c>
    </row>
    <row r="44" spans="1:8">
      <c r="A44" s="96"/>
      <c r="B44" s="199"/>
      <c r="C44" s="199"/>
      <c r="D44" s="199"/>
      <c r="E44" s="199"/>
      <c r="F44" s="199"/>
      <c r="G44" s="199"/>
      <c r="H44" t="s">
        <v>5</v>
      </c>
    </row>
    <row r="45" spans="1:8" ht="0.75" customHeight="1">
      <c r="A45" s="96"/>
      <c r="B45" s="199"/>
      <c r="C45" s="199"/>
      <c r="D45" s="199"/>
      <c r="E45" s="199"/>
      <c r="F45" s="199"/>
      <c r="G45" s="199"/>
      <c r="H45" t="s">
        <v>5</v>
      </c>
    </row>
    <row r="46" spans="1:8">
      <c r="B46" s="198"/>
      <c r="C46" s="198"/>
      <c r="D46" s="198"/>
      <c r="E46" s="198"/>
      <c r="F46" s="198"/>
      <c r="G46" s="198"/>
    </row>
    <row r="47" spans="1:8">
      <c r="B47" s="198"/>
      <c r="C47" s="198"/>
      <c r="D47" s="198"/>
      <c r="E47" s="198"/>
      <c r="F47" s="198"/>
      <c r="G47" s="198"/>
    </row>
    <row r="48" spans="1:8">
      <c r="B48" s="198"/>
      <c r="C48" s="198"/>
      <c r="D48" s="198"/>
      <c r="E48" s="198"/>
      <c r="F48" s="198"/>
      <c r="G48" s="198"/>
    </row>
    <row r="49" spans="2:7">
      <c r="B49" s="198"/>
      <c r="C49" s="198"/>
      <c r="D49" s="198"/>
      <c r="E49" s="198"/>
      <c r="F49" s="198"/>
      <c r="G49" s="198"/>
    </row>
    <row r="50" spans="2:7">
      <c r="B50" s="198"/>
      <c r="C50" s="198"/>
      <c r="D50" s="198"/>
      <c r="E50" s="198"/>
      <c r="F50" s="198"/>
      <c r="G50" s="198"/>
    </row>
    <row r="51" spans="2:7">
      <c r="B51" s="198"/>
      <c r="C51" s="198"/>
      <c r="D51" s="198"/>
      <c r="E51" s="198"/>
      <c r="F51" s="198"/>
      <c r="G51" s="198"/>
    </row>
    <row r="52" spans="2:7">
      <c r="B52" s="198"/>
      <c r="C52" s="198"/>
      <c r="D52" s="198"/>
      <c r="E52" s="198"/>
      <c r="F52" s="198"/>
      <c r="G52" s="198"/>
    </row>
    <row r="53" spans="2:7">
      <c r="B53" s="198"/>
      <c r="C53" s="198"/>
      <c r="D53" s="198"/>
      <c r="E53" s="198"/>
      <c r="F53" s="198"/>
      <c r="G53" s="198"/>
    </row>
    <row r="54" spans="2:7">
      <c r="B54" s="198"/>
      <c r="C54" s="198"/>
      <c r="D54" s="198"/>
      <c r="E54" s="198"/>
      <c r="F54" s="198"/>
      <c r="G54" s="198"/>
    </row>
    <row r="55" spans="2:7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H21" sqref="H21:I2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9" t="s">
        <v>48</v>
      </c>
      <c r="B1" s="210"/>
      <c r="C1" s="97" t="str">
        <f>CONCATENATE(cislostavby," ",nazevstavby)</f>
        <v>87129-14 Rekonstrukce sportovního areálu VOŠ a SPŠ Jičín</v>
      </c>
      <c r="D1" s="98"/>
      <c r="E1" s="99"/>
      <c r="F1" s="98"/>
      <c r="G1" s="100" t="s">
        <v>49</v>
      </c>
      <c r="H1" s="101" t="s">
        <v>78</v>
      </c>
      <c r="I1" s="102"/>
    </row>
    <row r="2" spans="1:57" ht="13.5" thickBot="1">
      <c r="A2" s="211" t="s">
        <v>50</v>
      </c>
      <c r="B2" s="212"/>
      <c r="C2" s="103" t="str">
        <f>CONCATENATE(cisloobjektu," ",nazevobjektu)</f>
        <v>01 VOŠ a SPŠ Jičín, Komenského nám.45</v>
      </c>
      <c r="D2" s="104"/>
      <c r="E2" s="105"/>
      <c r="F2" s="104"/>
      <c r="G2" s="213" t="s">
        <v>80</v>
      </c>
      <c r="H2" s="214"/>
      <c r="I2" s="215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>
      <c r="A7" s="194" t="str">
        <f>Položky!B7</f>
        <v>5</v>
      </c>
      <c r="B7" s="115" t="str">
        <f>Položky!C7</f>
        <v>Komunikace</v>
      </c>
      <c r="C7" s="66"/>
      <c r="D7" s="116"/>
      <c r="E7" s="195">
        <f>Položky!BA19</f>
        <v>0</v>
      </c>
      <c r="F7" s="196">
        <f>Položky!BB19</f>
        <v>0</v>
      </c>
      <c r="G7" s="196">
        <f>Položky!BC19</f>
        <v>0</v>
      </c>
      <c r="H7" s="196">
        <f>Položky!BD19</f>
        <v>0</v>
      </c>
      <c r="I7" s="197">
        <f>Položky!BE19</f>
        <v>0</v>
      </c>
    </row>
    <row r="8" spans="1:57" s="35" customFormat="1">
      <c r="A8" s="194" t="str">
        <f>Položky!B20</f>
        <v>59</v>
      </c>
      <c r="B8" s="115" t="str">
        <f>Položky!C20</f>
        <v>Parkové a terénní úpravy</v>
      </c>
      <c r="C8" s="66"/>
      <c r="D8" s="116"/>
      <c r="E8" s="195">
        <f>Položky!BA28</f>
        <v>0</v>
      </c>
      <c r="F8" s="196">
        <f>Položky!BB28</f>
        <v>0</v>
      </c>
      <c r="G8" s="196">
        <f>Položky!BC28</f>
        <v>0</v>
      </c>
      <c r="H8" s="196">
        <f>Položky!BD28</f>
        <v>0</v>
      </c>
      <c r="I8" s="197">
        <f>Položky!BE28</f>
        <v>0</v>
      </c>
    </row>
    <row r="9" spans="1:57" s="35" customFormat="1">
      <c r="A9" s="194" t="str">
        <f>Položky!B29</f>
        <v>95</v>
      </c>
      <c r="B9" s="115" t="str">
        <f>Položky!C29</f>
        <v>Dokončovací konstrukce na pozemních stavbách</v>
      </c>
      <c r="C9" s="66"/>
      <c r="D9" s="116"/>
      <c r="E9" s="195">
        <f>Položky!BA31</f>
        <v>0</v>
      </c>
      <c r="F9" s="196">
        <f>Položky!BB31</f>
        <v>0</v>
      </c>
      <c r="G9" s="196">
        <f>Položky!BC31</f>
        <v>0</v>
      </c>
      <c r="H9" s="196">
        <f>Položky!BD31</f>
        <v>0</v>
      </c>
      <c r="I9" s="197">
        <f>Položky!BE31</f>
        <v>0</v>
      </c>
    </row>
    <row r="10" spans="1:57" s="35" customFormat="1">
      <c r="A10" s="194" t="str">
        <f>Položky!B32</f>
        <v>96</v>
      </c>
      <c r="B10" s="115" t="str">
        <f>Položky!C32</f>
        <v>Bourání konstrukcí</v>
      </c>
      <c r="C10" s="66"/>
      <c r="D10" s="116"/>
      <c r="E10" s="195">
        <f>Položky!BA37</f>
        <v>0</v>
      </c>
      <c r="F10" s="196">
        <f>Položky!BB37</f>
        <v>0</v>
      </c>
      <c r="G10" s="196">
        <f>Položky!BC37</f>
        <v>0</v>
      </c>
      <c r="H10" s="196">
        <f>Položky!BD37</f>
        <v>0</v>
      </c>
      <c r="I10" s="197">
        <f>Položky!BE37</f>
        <v>0</v>
      </c>
    </row>
    <row r="11" spans="1:57" s="35" customFormat="1">
      <c r="A11" s="194" t="str">
        <f>Položky!B38</f>
        <v>767</v>
      </c>
      <c r="B11" s="115" t="str">
        <f>Položky!C38</f>
        <v>Konstrukce zámečnické</v>
      </c>
      <c r="C11" s="66"/>
      <c r="D11" s="116"/>
      <c r="E11" s="195">
        <f>Položky!BA46</f>
        <v>0</v>
      </c>
      <c r="F11" s="196">
        <f>Položky!BB46</f>
        <v>0</v>
      </c>
      <c r="G11" s="196">
        <f>Položky!BC46</f>
        <v>0</v>
      </c>
      <c r="H11" s="196">
        <f>Položky!BD46</f>
        <v>0</v>
      </c>
      <c r="I11" s="197">
        <f>Položky!BE46</f>
        <v>0</v>
      </c>
    </row>
    <row r="12" spans="1:57" s="35" customFormat="1" ht="13.5" thickBot="1">
      <c r="A12" s="194" t="str">
        <f>Položky!B47</f>
        <v>789</v>
      </c>
      <c r="B12" s="115" t="str">
        <f>Položky!C47</f>
        <v>Vybavení sportovišť</v>
      </c>
      <c r="C12" s="66"/>
      <c r="D12" s="116"/>
      <c r="E12" s="195">
        <f>Položky!BA52</f>
        <v>0</v>
      </c>
      <c r="F12" s="196">
        <f>Položky!BB52</f>
        <v>0</v>
      </c>
      <c r="G12" s="196">
        <f>Položky!BC52</f>
        <v>0</v>
      </c>
      <c r="H12" s="196">
        <f>Položky!BD52</f>
        <v>0</v>
      </c>
      <c r="I12" s="197">
        <f>Položky!BE52</f>
        <v>0</v>
      </c>
    </row>
    <row r="13" spans="1:57" s="123" customFormat="1" ht="13.5" thickBot="1">
      <c r="A13" s="117"/>
      <c r="B13" s="118" t="s">
        <v>57</v>
      </c>
      <c r="C13" s="118"/>
      <c r="D13" s="119"/>
      <c r="E13" s="120">
        <f>SUM(E7:E12)</f>
        <v>0</v>
      </c>
      <c r="F13" s="121">
        <f>SUM(F7:F12)</f>
        <v>0</v>
      </c>
      <c r="G13" s="121">
        <f>SUM(G7:G12)</f>
        <v>0</v>
      </c>
      <c r="H13" s="121">
        <f>SUM(H7:H12)</f>
        <v>0</v>
      </c>
      <c r="I13" s="122">
        <f>SUM(I7:I12)</f>
        <v>0</v>
      </c>
    </row>
    <row r="14" spans="1:57">
      <c r="A14" s="66"/>
      <c r="B14" s="66"/>
      <c r="C14" s="66"/>
      <c r="D14" s="66"/>
      <c r="E14" s="66"/>
      <c r="F14" s="66"/>
      <c r="G14" s="66"/>
      <c r="H14" s="66"/>
      <c r="I14" s="66"/>
    </row>
    <row r="15" spans="1:57" ht="19.5" customHeight="1">
      <c r="A15" s="107" t="s">
        <v>58</v>
      </c>
      <c r="B15" s="107"/>
      <c r="C15" s="107"/>
      <c r="D15" s="107"/>
      <c r="E15" s="107"/>
      <c r="F15" s="107"/>
      <c r="G15" s="124"/>
      <c r="H15" s="107"/>
      <c r="I15" s="107"/>
      <c r="BA15" s="41"/>
      <c r="BB15" s="41"/>
      <c r="BC15" s="41"/>
      <c r="BD15" s="41"/>
      <c r="BE15" s="41"/>
    </row>
    <row r="16" spans="1:57" ht="13.5" thickBot="1">
      <c r="A16" s="77"/>
      <c r="B16" s="77"/>
      <c r="C16" s="77"/>
      <c r="D16" s="77"/>
      <c r="E16" s="77"/>
      <c r="F16" s="77"/>
      <c r="G16" s="77"/>
      <c r="H16" s="77"/>
      <c r="I16" s="77"/>
    </row>
    <row r="17" spans="1:53">
      <c r="A17" s="71" t="s">
        <v>59</v>
      </c>
      <c r="B17" s="72"/>
      <c r="C17" s="72"/>
      <c r="D17" s="125"/>
      <c r="E17" s="126" t="s">
        <v>60</v>
      </c>
      <c r="F17" s="127" t="s">
        <v>61</v>
      </c>
      <c r="G17" s="128" t="s">
        <v>62</v>
      </c>
      <c r="H17" s="129"/>
      <c r="I17" s="130" t="s">
        <v>60</v>
      </c>
    </row>
    <row r="18" spans="1:53">
      <c r="A18" s="64" t="s">
        <v>169</v>
      </c>
      <c r="B18" s="55"/>
      <c r="C18" s="55"/>
      <c r="D18" s="131"/>
      <c r="E18" s="132"/>
      <c r="F18" s="133"/>
      <c r="G18" s="134">
        <f>CHOOSE(BA18+1,HSV+PSV,HSV+PSV+Mont,HSV+PSV+Dodavka+Mont,HSV,PSV,Mont,Dodavka,Mont+Dodavka,0)</f>
        <v>0</v>
      </c>
      <c r="H18" s="135"/>
      <c r="I18" s="136">
        <f>E18+F18*G18/100</f>
        <v>0</v>
      </c>
      <c r="BA18">
        <v>0</v>
      </c>
    </row>
    <row r="19" spans="1:53">
      <c r="A19" s="64" t="s">
        <v>170</v>
      </c>
      <c r="B19" s="55"/>
      <c r="C19" s="55"/>
      <c r="D19" s="131"/>
      <c r="E19" s="132"/>
      <c r="F19" s="133"/>
      <c r="G19" s="134">
        <f>CHOOSE(BA19+1,HSV+PSV,HSV+PSV+Mont,HSV+PSV+Dodavka+Mont,HSV,PSV,Mont,Dodavka,Mont+Dodavka,0)</f>
        <v>0</v>
      </c>
      <c r="H19" s="135"/>
      <c r="I19" s="136">
        <f>E19+F19*G19/100</f>
        <v>0</v>
      </c>
      <c r="BA19">
        <v>1</v>
      </c>
    </row>
    <row r="20" spans="1:53">
      <c r="A20" s="64" t="s">
        <v>171</v>
      </c>
      <c r="B20" s="55"/>
      <c r="C20" s="55"/>
      <c r="D20" s="131"/>
      <c r="E20" s="132"/>
      <c r="F20" s="133"/>
      <c r="G20" s="134">
        <f>CHOOSE(BA20+1,HSV+PSV,HSV+PSV+Mont,HSV+PSV+Dodavka+Mont,HSV,PSV,Mont,Dodavka,Mont+Dodavka,0)</f>
        <v>0</v>
      </c>
      <c r="H20" s="135"/>
      <c r="I20" s="136">
        <f>E20+F20*G20/100</f>
        <v>0</v>
      </c>
      <c r="BA20">
        <v>2</v>
      </c>
    </row>
    <row r="21" spans="1:53" ht="13.5" thickBot="1">
      <c r="A21" s="137"/>
      <c r="B21" s="138" t="s">
        <v>63</v>
      </c>
      <c r="C21" s="139"/>
      <c r="D21" s="140"/>
      <c r="E21" s="141"/>
      <c r="F21" s="142"/>
      <c r="G21" s="142"/>
      <c r="H21" s="216">
        <f>SUM(I18:I20)</f>
        <v>0</v>
      </c>
      <c r="I21" s="217"/>
    </row>
    <row r="23" spans="1:53">
      <c r="B23" s="123"/>
      <c r="F23" s="143"/>
      <c r="G23" s="144"/>
      <c r="H23" s="144"/>
      <c r="I23" s="145"/>
    </row>
    <row r="24" spans="1:53">
      <c r="F24" s="143"/>
      <c r="G24" s="144"/>
      <c r="H24" s="144"/>
      <c r="I24" s="145"/>
    </row>
    <row r="25" spans="1:53">
      <c r="F25" s="143"/>
      <c r="G25" s="144"/>
      <c r="H25" s="144"/>
      <c r="I25" s="145"/>
    </row>
    <row r="26" spans="1:53"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25"/>
  <sheetViews>
    <sheetView showGridLines="0" showZeros="0" topLeftCell="A22" zoomScaleNormal="100" workbookViewId="0">
      <selection activeCell="J7" sqref="J7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14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18" t="s">
        <v>75</v>
      </c>
      <c r="B1" s="218"/>
      <c r="C1" s="218"/>
      <c r="D1" s="218"/>
      <c r="E1" s="218"/>
      <c r="F1" s="218"/>
      <c r="G1" s="21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09" t="s">
        <v>48</v>
      </c>
      <c r="B3" s="210"/>
      <c r="C3" s="97" t="str">
        <f>CONCATENATE(cislostavby," ",nazevstavby)</f>
        <v>87129-14 Rekonstrukce sportovního areálu VOŠ a SPŠ Jičín</v>
      </c>
      <c r="D3" s="151"/>
      <c r="E3" s="152" t="s">
        <v>64</v>
      </c>
      <c r="F3" s="153" t="str">
        <f>Rekapitulace!H1</f>
        <v>01</v>
      </c>
      <c r="G3" s="154"/>
    </row>
    <row r="4" spans="1:104" ht="24.75" customHeight="1" thickBot="1">
      <c r="A4" s="219" t="s">
        <v>50</v>
      </c>
      <c r="B4" s="212"/>
      <c r="C4" s="103" t="str">
        <f>CONCATENATE(cisloobjektu," ",nazevobjektu)</f>
        <v>01 VOŠ a SPŠ Jičín, Komenského nám.45</v>
      </c>
      <c r="D4" s="155"/>
      <c r="E4" s="220" t="str">
        <f>Rekapitulace!G2</f>
        <v>Dokončení prací</v>
      </c>
      <c r="F4" s="221"/>
      <c r="G4" s="222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83</v>
      </c>
      <c r="C8" s="173" t="s">
        <v>84</v>
      </c>
      <c r="D8" s="174" t="s">
        <v>85</v>
      </c>
      <c r="E8" s="175">
        <v>1431</v>
      </c>
      <c r="F8" s="175">
        <v>0</v>
      </c>
      <c r="G8" s="176">
        <f t="shared" ref="G8:G18" si="0">E8*F8</f>
        <v>0</v>
      </c>
      <c r="O8" s="170">
        <v>2</v>
      </c>
      <c r="AA8" s="146">
        <v>12</v>
      </c>
      <c r="AB8" s="146">
        <v>0</v>
      </c>
      <c r="AC8" s="146">
        <v>33</v>
      </c>
      <c r="AZ8" s="146">
        <v>1</v>
      </c>
      <c r="BA8" s="146">
        <f t="shared" ref="BA8:BA18" si="1">IF(AZ8=1,G8,0)</f>
        <v>0</v>
      </c>
      <c r="BB8" s="146">
        <f t="shared" ref="BB8:BB18" si="2">IF(AZ8=2,G8,0)</f>
        <v>0</v>
      </c>
      <c r="BC8" s="146">
        <f t="shared" ref="BC8:BC18" si="3">IF(AZ8=3,G8,0)</f>
        <v>0</v>
      </c>
      <c r="BD8" s="146">
        <f t="shared" ref="BD8:BD18" si="4">IF(AZ8=4,G8,0)</f>
        <v>0</v>
      </c>
      <c r="BE8" s="146">
        <f t="shared" ref="BE8:BE18" si="5">IF(AZ8=5,G8,0)</f>
        <v>0</v>
      </c>
      <c r="CA8" s="177">
        <v>12</v>
      </c>
      <c r="CB8" s="177">
        <v>0</v>
      </c>
      <c r="CZ8" s="146">
        <v>0</v>
      </c>
    </row>
    <row r="9" spans="1:104">
      <c r="A9" s="171">
        <v>2</v>
      </c>
      <c r="B9" s="172" t="s">
        <v>86</v>
      </c>
      <c r="C9" s="173" t="s">
        <v>87</v>
      </c>
      <c r="D9" s="174" t="s">
        <v>85</v>
      </c>
      <c r="E9" s="175">
        <v>1431</v>
      </c>
      <c r="F9" s="175">
        <v>0</v>
      </c>
      <c r="G9" s="176">
        <f t="shared" si="0"/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 t="shared" si="1"/>
        <v>0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7">
        <v>1</v>
      </c>
      <c r="CB9" s="177">
        <v>1</v>
      </c>
      <c r="CZ9" s="146">
        <v>9.2799999999999994E-2</v>
      </c>
    </row>
    <row r="10" spans="1:104">
      <c r="A10" s="171">
        <v>3</v>
      </c>
      <c r="B10" s="172" t="s">
        <v>88</v>
      </c>
      <c r="C10" s="173" t="s">
        <v>89</v>
      </c>
      <c r="D10" s="174" t="s">
        <v>85</v>
      </c>
      <c r="E10" s="175">
        <v>1431</v>
      </c>
      <c r="F10" s="175">
        <v>0</v>
      </c>
      <c r="G10" s="176">
        <f t="shared" si="0"/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 t="shared" si="1"/>
        <v>0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7">
        <v>1</v>
      </c>
      <c r="CB10" s="177">
        <v>1</v>
      </c>
      <c r="CZ10" s="146">
        <v>6.9599999999999995E-2</v>
      </c>
    </row>
    <row r="11" spans="1:104">
      <c r="A11" s="171">
        <v>4</v>
      </c>
      <c r="B11" s="172" t="s">
        <v>90</v>
      </c>
      <c r="C11" s="173" t="s">
        <v>91</v>
      </c>
      <c r="D11" s="174" t="s">
        <v>85</v>
      </c>
      <c r="E11" s="175">
        <v>33.47</v>
      </c>
      <c r="F11" s="175">
        <v>0</v>
      </c>
      <c r="G11" s="176">
        <f t="shared" si="0"/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 t="shared" si="1"/>
        <v>0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7">
        <v>1</v>
      </c>
      <c r="CB11" s="177">
        <v>1</v>
      </c>
      <c r="CZ11" s="146">
        <v>7.3899999999999993E-2</v>
      </c>
    </row>
    <row r="12" spans="1:104">
      <c r="A12" s="171">
        <v>5</v>
      </c>
      <c r="B12" s="172" t="s">
        <v>92</v>
      </c>
      <c r="C12" s="173" t="s">
        <v>93</v>
      </c>
      <c r="D12" s="174" t="s">
        <v>85</v>
      </c>
      <c r="E12" s="175">
        <v>33.47</v>
      </c>
      <c r="F12" s="175">
        <v>0</v>
      </c>
      <c r="G12" s="176">
        <f t="shared" si="0"/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1</v>
      </c>
      <c r="CB12" s="177">
        <v>1</v>
      </c>
      <c r="CZ12" s="146">
        <v>0</v>
      </c>
    </row>
    <row r="13" spans="1:104">
      <c r="A13" s="171">
        <v>6</v>
      </c>
      <c r="B13" s="172" t="s">
        <v>94</v>
      </c>
      <c r="C13" s="173" t="s">
        <v>95</v>
      </c>
      <c r="D13" s="174" t="s">
        <v>96</v>
      </c>
      <c r="E13" s="175">
        <v>2.2000000000000002</v>
      </c>
      <c r="F13" s="175">
        <v>0</v>
      </c>
      <c r="G13" s="176">
        <f t="shared" si="0"/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1</v>
      </c>
      <c r="CB13" s="177">
        <v>1</v>
      </c>
      <c r="CZ13" s="146">
        <v>2.5249999999999999</v>
      </c>
    </row>
    <row r="14" spans="1:104">
      <c r="A14" s="171">
        <v>7</v>
      </c>
      <c r="B14" s="172" t="s">
        <v>97</v>
      </c>
      <c r="C14" s="173" t="s">
        <v>98</v>
      </c>
      <c r="D14" s="174" t="s">
        <v>99</v>
      </c>
      <c r="E14" s="175">
        <v>14.5</v>
      </c>
      <c r="F14" s="175">
        <v>0</v>
      </c>
      <c r="G14" s="176">
        <f t="shared" si="0"/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</v>
      </c>
      <c r="CB14" s="177">
        <v>1</v>
      </c>
      <c r="CZ14" s="146">
        <v>9.01E-2</v>
      </c>
    </row>
    <row r="15" spans="1:104" ht="22.5">
      <c r="A15" s="171">
        <v>8</v>
      </c>
      <c r="B15" s="172" t="s">
        <v>100</v>
      </c>
      <c r="C15" s="173" t="s">
        <v>101</v>
      </c>
      <c r="D15" s="174" t="s">
        <v>99</v>
      </c>
      <c r="E15" s="175">
        <v>14.5</v>
      </c>
      <c r="F15" s="175">
        <v>0</v>
      </c>
      <c r="G15" s="176">
        <f t="shared" si="0"/>
        <v>0</v>
      </c>
      <c r="O15" s="170">
        <v>2</v>
      </c>
      <c r="AA15" s="146">
        <v>12</v>
      </c>
      <c r="AB15" s="146">
        <v>0</v>
      </c>
      <c r="AC15" s="146">
        <v>30</v>
      </c>
      <c r="AZ15" s="146">
        <v>1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12</v>
      </c>
      <c r="CB15" s="177">
        <v>0</v>
      </c>
      <c r="CZ15" s="146">
        <v>0</v>
      </c>
    </row>
    <row r="16" spans="1:104" ht="22.5">
      <c r="A16" s="171">
        <v>9</v>
      </c>
      <c r="B16" s="172" t="s">
        <v>83</v>
      </c>
      <c r="C16" s="173" t="s">
        <v>102</v>
      </c>
      <c r="D16" s="174" t="s">
        <v>85</v>
      </c>
      <c r="E16" s="175">
        <v>1032</v>
      </c>
      <c r="F16" s="175">
        <v>0</v>
      </c>
      <c r="G16" s="176">
        <f t="shared" si="0"/>
        <v>0</v>
      </c>
      <c r="O16" s="170">
        <v>2</v>
      </c>
      <c r="AA16" s="146">
        <v>12</v>
      </c>
      <c r="AB16" s="146">
        <v>0</v>
      </c>
      <c r="AC16" s="146">
        <v>31</v>
      </c>
      <c r="AZ16" s="146">
        <v>1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12</v>
      </c>
      <c r="CB16" s="177">
        <v>0</v>
      </c>
      <c r="CZ16" s="146">
        <v>0</v>
      </c>
    </row>
    <row r="17" spans="1:104" ht="22.5">
      <c r="A17" s="171">
        <v>10</v>
      </c>
      <c r="B17" s="172" t="s">
        <v>103</v>
      </c>
      <c r="C17" s="173" t="s">
        <v>104</v>
      </c>
      <c r="D17" s="174" t="s">
        <v>85</v>
      </c>
      <c r="E17" s="175">
        <v>399</v>
      </c>
      <c r="F17" s="175">
        <v>0</v>
      </c>
      <c r="G17" s="176">
        <f t="shared" si="0"/>
        <v>0</v>
      </c>
      <c r="O17" s="170">
        <v>2</v>
      </c>
      <c r="AA17" s="146">
        <v>12</v>
      </c>
      <c r="AB17" s="146">
        <v>0</v>
      </c>
      <c r="AC17" s="146">
        <v>32</v>
      </c>
      <c r="AZ17" s="146">
        <v>1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12</v>
      </c>
      <c r="CB17" s="177">
        <v>0</v>
      </c>
      <c r="CZ17" s="146">
        <v>0</v>
      </c>
    </row>
    <row r="18" spans="1:104">
      <c r="A18" s="171">
        <v>11</v>
      </c>
      <c r="B18" s="172" t="s">
        <v>105</v>
      </c>
      <c r="C18" s="173" t="s">
        <v>106</v>
      </c>
      <c r="D18" s="174" t="s">
        <v>107</v>
      </c>
      <c r="E18" s="175">
        <v>867.95</v>
      </c>
      <c r="F18" s="175">
        <v>0</v>
      </c>
      <c r="G18" s="176">
        <f t="shared" si="0"/>
        <v>0</v>
      </c>
      <c r="O18" s="170">
        <v>2</v>
      </c>
      <c r="AA18" s="146">
        <v>1</v>
      </c>
      <c r="AB18" s="146">
        <v>2</v>
      </c>
      <c r="AC18" s="146">
        <v>2</v>
      </c>
      <c r="AZ18" s="146">
        <v>1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1</v>
      </c>
      <c r="CB18" s="177">
        <v>2</v>
      </c>
      <c r="CZ18" s="146">
        <v>0</v>
      </c>
    </row>
    <row r="19" spans="1:104">
      <c r="A19" s="178"/>
      <c r="B19" s="179" t="s">
        <v>73</v>
      </c>
      <c r="C19" s="180" t="str">
        <f>CONCATENATE(B7," ",C7)</f>
        <v>5 Komunikace</v>
      </c>
      <c r="D19" s="181"/>
      <c r="E19" s="182"/>
      <c r="F19" s="183"/>
      <c r="G19" s="184">
        <f>SUM(G7:G18)</f>
        <v>0</v>
      </c>
      <c r="O19" s="170">
        <v>4</v>
      </c>
      <c r="BA19" s="185">
        <f>SUM(BA7:BA18)</f>
        <v>0</v>
      </c>
      <c r="BB19" s="185">
        <f>SUM(BB7:BB18)</f>
        <v>0</v>
      </c>
      <c r="BC19" s="185">
        <f>SUM(BC7:BC18)</f>
        <v>0</v>
      </c>
      <c r="BD19" s="185">
        <f>SUM(BD7:BD18)</f>
        <v>0</v>
      </c>
      <c r="BE19" s="185">
        <f>SUM(BE7:BE18)</f>
        <v>0</v>
      </c>
    </row>
    <row r="20" spans="1:104">
      <c r="A20" s="163" t="s">
        <v>72</v>
      </c>
      <c r="B20" s="164" t="s">
        <v>108</v>
      </c>
      <c r="C20" s="165" t="s">
        <v>109</v>
      </c>
      <c r="D20" s="166"/>
      <c r="E20" s="167"/>
      <c r="F20" s="167"/>
      <c r="G20" s="168"/>
      <c r="H20" s="169"/>
      <c r="I20" s="169"/>
      <c r="O20" s="170">
        <v>1</v>
      </c>
    </row>
    <row r="21" spans="1:104">
      <c r="A21" s="171">
        <v>12</v>
      </c>
      <c r="B21" s="172" t="s">
        <v>110</v>
      </c>
      <c r="C21" s="173" t="s">
        <v>111</v>
      </c>
      <c r="D21" s="174" t="s">
        <v>85</v>
      </c>
      <c r="E21" s="175">
        <v>895</v>
      </c>
      <c r="F21" s="175">
        <v>0</v>
      </c>
      <c r="G21" s="176">
        <f t="shared" ref="G21:G27" si="6"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 t="shared" ref="BA21:BA27" si="7">IF(AZ21=1,G21,0)</f>
        <v>0</v>
      </c>
      <c r="BB21" s="146">
        <f t="shared" ref="BB21:BB27" si="8">IF(AZ21=2,G21,0)</f>
        <v>0</v>
      </c>
      <c r="BC21" s="146">
        <f t="shared" ref="BC21:BC27" si="9">IF(AZ21=3,G21,0)</f>
        <v>0</v>
      </c>
      <c r="BD21" s="146">
        <f t="shared" ref="BD21:BD27" si="10">IF(AZ21=4,G21,0)</f>
        <v>0</v>
      </c>
      <c r="BE21" s="146">
        <f t="shared" ref="BE21:BE27" si="11">IF(AZ21=5,G21,0)</f>
        <v>0</v>
      </c>
      <c r="CA21" s="177">
        <v>1</v>
      </c>
      <c r="CB21" s="177">
        <v>1</v>
      </c>
      <c r="CZ21" s="146">
        <v>0</v>
      </c>
    </row>
    <row r="22" spans="1:104">
      <c r="A22" s="171">
        <v>13</v>
      </c>
      <c r="B22" s="172" t="s">
        <v>112</v>
      </c>
      <c r="C22" s="173" t="s">
        <v>113</v>
      </c>
      <c r="D22" s="174" t="s">
        <v>85</v>
      </c>
      <c r="E22" s="175">
        <v>895</v>
      </c>
      <c r="F22" s="175">
        <v>0</v>
      </c>
      <c r="G22" s="176">
        <f t="shared" si="6"/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 t="shared" si="7"/>
        <v>0</v>
      </c>
      <c r="BB22" s="146">
        <f t="shared" si="8"/>
        <v>0</v>
      </c>
      <c r="BC22" s="146">
        <f t="shared" si="9"/>
        <v>0</v>
      </c>
      <c r="BD22" s="146">
        <f t="shared" si="10"/>
        <v>0</v>
      </c>
      <c r="BE22" s="146">
        <f t="shared" si="11"/>
        <v>0</v>
      </c>
      <c r="CA22" s="177">
        <v>1</v>
      </c>
      <c r="CB22" s="177">
        <v>1</v>
      </c>
      <c r="CZ22" s="146">
        <v>0</v>
      </c>
    </row>
    <row r="23" spans="1:104">
      <c r="A23" s="171">
        <v>14</v>
      </c>
      <c r="B23" s="172" t="s">
        <v>114</v>
      </c>
      <c r="C23" s="173" t="s">
        <v>115</v>
      </c>
      <c r="D23" s="174" t="s">
        <v>85</v>
      </c>
      <c r="E23" s="175">
        <v>895</v>
      </c>
      <c r="F23" s="175">
        <v>0</v>
      </c>
      <c r="G23" s="176">
        <f t="shared" si="6"/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 t="shared" si="7"/>
        <v>0</v>
      </c>
      <c r="BB23" s="146">
        <f t="shared" si="8"/>
        <v>0</v>
      </c>
      <c r="BC23" s="146">
        <f t="shared" si="9"/>
        <v>0</v>
      </c>
      <c r="BD23" s="146">
        <f t="shared" si="10"/>
        <v>0</v>
      </c>
      <c r="BE23" s="146">
        <f t="shared" si="11"/>
        <v>0</v>
      </c>
      <c r="CA23" s="177">
        <v>1</v>
      </c>
      <c r="CB23" s="177">
        <v>1</v>
      </c>
      <c r="CZ23" s="146">
        <v>0</v>
      </c>
    </row>
    <row r="24" spans="1:104">
      <c r="A24" s="171">
        <v>15</v>
      </c>
      <c r="B24" s="172" t="s">
        <v>116</v>
      </c>
      <c r="C24" s="173" t="s">
        <v>117</v>
      </c>
      <c r="D24" s="174" t="s">
        <v>85</v>
      </c>
      <c r="E24" s="175">
        <v>895</v>
      </c>
      <c r="F24" s="175">
        <v>0</v>
      </c>
      <c r="G24" s="176">
        <f t="shared" si="6"/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 t="shared" si="7"/>
        <v>0</v>
      </c>
      <c r="BB24" s="146">
        <f t="shared" si="8"/>
        <v>0</v>
      </c>
      <c r="BC24" s="146">
        <f t="shared" si="9"/>
        <v>0</v>
      </c>
      <c r="BD24" s="146">
        <f t="shared" si="10"/>
        <v>0</v>
      </c>
      <c r="BE24" s="146">
        <f t="shared" si="11"/>
        <v>0</v>
      </c>
      <c r="CA24" s="177">
        <v>1</v>
      </c>
      <c r="CB24" s="177">
        <v>1</v>
      </c>
      <c r="CZ24" s="146">
        <v>0</v>
      </c>
    </row>
    <row r="25" spans="1:104">
      <c r="A25" s="171">
        <v>16</v>
      </c>
      <c r="B25" s="172" t="s">
        <v>118</v>
      </c>
      <c r="C25" s="173" t="s">
        <v>119</v>
      </c>
      <c r="D25" s="174" t="s">
        <v>85</v>
      </c>
      <c r="E25" s="175">
        <v>895</v>
      </c>
      <c r="F25" s="175">
        <v>0</v>
      </c>
      <c r="G25" s="176">
        <f t="shared" si="6"/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 t="shared" si="7"/>
        <v>0</v>
      </c>
      <c r="BB25" s="146">
        <f t="shared" si="8"/>
        <v>0</v>
      </c>
      <c r="BC25" s="146">
        <f t="shared" si="9"/>
        <v>0</v>
      </c>
      <c r="BD25" s="146">
        <f t="shared" si="10"/>
        <v>0</v>
      </c>
      <c r="BE25" s="146">
        <f t="shared" si="11"/>
        <v>0</v>
      </c>
      <c r="CA25" s="177">
        <v>1</v>
      </c>
      <c r="CB25" s="177">
        <v>1</v>
      </c>
      <c r="CZ25" s="146">
        <v>0</v>
      </c>
    </row>
    <row r="26" spans="1:104">
      <c r="A26" s="171">
        <v>17</v>
      </c>
      <c r="B26" s="172" t="s">
        <v>120</v>
      </c>
      <c r="C26" s="173" t="s">
        <v>121</v>
      </c>
      <c r="D26" s="174" t="s">
        <v>122</v>
      </c>
      <c r="E26" s="175">
        <v>44.75</v>
      </c>
      <c r="F26" s="175">
        <v>0</v>
      </c>
      <c r="G26" s="176">
        <f t="shared" si="6"/>
        <v>0</v>
      </c>
      <c r="O26" s="170">
        <v>2</v>
      </c>
      <c r="AA26" s="146">
        <v>3</v>
      </c>
      <c r="AB26" s="146">
        <v>1</v>
      </c>
      <c r="AC26" s="146">
        <v>572400</v>
      </c>
      <c r="AZ26" s="146">
        <v>1</v>
      </c>
      <c r="BA26" s="146">
        <f t="shared" si="7"/>
        <v>0</v>
      </c>
      <c r="BB26" s="146">
        <f t="shared" si="8"/>
        <v>0</v>
      </c>
      <c r="BC26" s="146">
        <f t="shared" si="9"/>
        <v>0</v>
      </c>
      <c r="BD26" s="146">
        <f t="shared" si="10"/>
        <v>0</v>
      </c>
      <c r="BE26" s="146">
        <f t="shared" si="11"/>
        <v>0</v>
      </c>
      <c r="CA26" s="177">
        <v>3</v>
      </c>
      <c r="CB26" s="177">
        <v>1</v>
      </c>
      <c r="CZ26" s="146">
        <v>1E-3</v>
      </c>
    </row>
    <row r="27" spans="1:104">
      <c r="A27" s="171">
        <v>18</v>
      </c>
      <c r="B27" s="172" t="s">
        <v>123</v>
      </c>
      <c r="C27" s="173" t="s">
        <v>124</v>
      </c>
      <c r="D27" s="174" t="s">
        <v>125</v>
      </c>
      <c r="E27" s="175">
        <v>2</v>
      </c>
      <c r="F27" s="175">
        <v>0</v>
      </c>
      <c r="G27" s="176">
        <f t="shared" si="6"/>
        <v>0</v>
      </c>
      <c r="O27" s="170">
        <v>2</v>
      </c>
      <c r="AA27" s="146">
        <v>3</v>
      </c>
      <c r="AB27" s="146">
        <v>1</v>
      </c>
      <c r="AC27" s="146" t="s">
        <v>123</v>
      </c>
      <c r="AZ27" s="146">
        <v>1</v>
      </c>
      <c r="BA27" s="146">
        <f t="shared" si="7"/>
        <v>0</v>
      </c>
      <c r="BB27" s="146">
        <f t="shared" si="8"/>
        <v>0</v>
      </c>
      <c r="BC27" s="146">
        <f t="shared" si="9"/>
        <v>0</v>
      </c>
      <c r="BD27" s="146">
        <f t="shared" si="10"/>
        <v>0</v>
      </c>
      <c r="BE27" s="146">
        <f t="shared" si="11"/>
        <v>0</v>
      </c>
      <c r="CA27" s="177">
        <v>3</v>
      </c>
      <c r="CB27" s="177">
        <v>1</v>
      </c>
      <c r="CZ27" s="146">
        <v>1E-3</v>
      </c>
    </row>
    <row r="28" spans="1:104">
      <c r="A28" s="178"/>
      <c r="B28" s="179" t="s">
        <v>73</v>
      </c>
      <c r="C28" s="180" t="str">
        <f>CONCATENATE(B20," ",C20)</f>
        <v>59 Parkové a terénní úpravy</v>
      </c>
      <c r="D28" s="181"/>
      <c r="E28" s="182"/>
      <c r="F28" s="183"/>
      <c r="G28" s="184">
        <f>SUM(G20:G27)</f>
        <v>0</v>
      </c>
      <c r="O28" s="170">
        <v>4</v>
      </c>
      <c r="BA28" s="185">
        <f>SUM(BA20:BA27)</f>
        <v>0</v>
      </c>
      <c r="BB28" s="185">
        <f>SUM(BB20:BB27)</f>
        <v>0</v>
      </c>
      <c r="BC28" s="185">
        <f>SUM(BC20:BC27)</f>
        <v>0</v>
      </c>
      <c r="BD28" s="185">
        <f>SUM(BD20:BD27)</f>
        <v>0</v>
      </c>
      <c r="BE28" s="185">
        <f>SUM(BE20:BE27)</f>
        <v>0</v>
      </c>
    </row>
    <row r="29" spans="1:104">
      <c r="A29" s="163" t="s">
        <v>72</v>
      </c>
      <c r="B29" s="164" t="s">
        <v>126</v>
      </c>
      <c r="C29" s="165" t="s">
        <v>127</v>
      </c>
      <c r="D29" s="166"/>
      <c r="E29" s="167"/>
      <c r="F29" s="167"/>
      <c r="G29" s="168"/>
      <c r="H29" s="169"/>
      <c r="I29" s="169"/>
      <c r="O29" s="170">
        <v>1</v>
      </c>
    </row>
    <row r="30" spans="1:104">
      <c r="A30" s="171">
        <v>19</v>
      </c>
      <c r="B30" s="172" t="s">
        <v>128</v>
      </c>
      <c r="C30" s="173" t="s">
        <v>129</v>
      </c>
      <c r="D30" s="174" t="s">
        <v>130</v>
      </c>
      <c r="E30" s="175">
        <v>40</v>
      </c>
      <c r="F30" s="175">
        <v>0</v>
      </c>
      <c r="G30" s="176">
        <f>E30*F30</f>
        <v>0</v>
      </c>
      <c r="O30" s="170">
        <v>2</v>
      </c>
      <c r="AA30" s="146">
        <v>12</v>
      </c>
      <c r="AB30" s="146">
        <v>0</v>
      </c>
      <c r="AC30" s="146">
        <v>34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12</v>
      </c>
      <c r="CB30" s="177">
        <v>0</v>
      </c>
      <c r="CZ30" s="146">
        <v>0</v>
      </c>
    </row>
    <row r="31" spans="1:104">
      <c r="A31" s="178"/>
      <c r="B31" s="179" t="s">
        <v>73</v>
      </c>
      <c r="C31" s="180" t="str">
        <f>CONCATENATE(B29," ",C29)</f>
        <v>95 Dokončovací konstrukce na pozemních stavbách</v>
      </c>
      <c r="D31" s="181"/>
      <c r="E31" s="182"/>
      <c r="F31" s="183"/>
      <c r="G31" s="184">
        <f>SUM(G29:G30)</f>
        <v>0</v>
      </c>
      <c r="O31" s="170">
        <v>4</v>
      </c>
      <c r="BA31" s="185">
        <f>SUM(BA29:BA30)</f>
        <v>0</v>
      </c>
      <c r="BB31" s="185">
        <f>SUM(BB29:BB30)</f>
        <v>0</v>
      </c>
      <c r="BC31" s="185">
        <f>SUM(BC29:BC30)</f>
        <v>0</v>
      </c>
      <c r="BD31" s="185">
        <f>SUM(BD29:BD30)</f>
        <v>0</v>
      </c>
      <c r="BE31" s="185">
        <f>SUM(BE29:BE30)</f>
        <v>0</v>
      </c>
    </row>
    <row r="32" spans="1:104">
      <c r="A32" s="163" t="s">
        <v>72</v>
      </c>
      <c r="B32" s="164" t="s">
        <v>131</v>
      </c>
      <c r="C32" s="165" t="s">
        <v>132</v>
      </c>
      <c r="D32" s="166"/>
      <c r="E32" s="167"/>
      <c r="F32" s="167"/>
      <c r="G32" s="168"/>
      <c r="H32" s="169"/>
      <c r="I32" s="169"/>
      <c r="O32" s="170">
        <v>1</v>
      </c>
    </row>
    <row r="33" spans="1:104">
      <c r="A33" s="171">
        <v>20</v>
      </c>
      <c r="B33" s="172" t="s">
        <v>133</v>
      </c>
      <c r="C33" s="173" t="s">
        <v>134</v>
      </c>
      <c r="D33" s="174" t="s">
        <v>107</v>
      </c>
      <c r="E33" s="175">
        <v>8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3</v>
      </c>
      <c r="AC33" s="146">
        <v>3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3</v>
      </c>
      <c r="CZ33" s="146">
        <v>0</v>
      </c>
    </row>
    <row r="34" spans="1:104">
      <c r="A34" s="171">
        <v>21</v>
      </c>
      <c r="B34" s="172" t="s">
        <v>135</v>
      </c>
      <c r="C34" s="173" t="s">
        <v>136</v>
      </c>
      <c r="D34" s="174" t="s">
        <v>107</v>
      </c>
      <c r="E34" s="175">
        <v>72</v>
      </c>
      <c r="F34" s="175">
        <v>0</v>
      </c>
      <c r="G34" s="176">
        <f>E34*F34</f>
        <v>0</v>
      </c>
      <c r="O34" s="170">
        <v>2</v>
      </c>
      <c r="AA34" s="146">
        <v>1</v>
      </c>
      <c r="AB34" s="146">
        <v>3</v>
      </c>
      <c r="AC34" s="146">
        <v>3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3</v>
      </c>
      <c r="CZ34" s="146">
        <v>0</v>
      </c>
    </row>
    <row r="35" spans="1:104">
      <c r="A35" s="171">
        <v>22</v>
      </c>
      <c r="B35" s="172" t="s">
        <v>137</v>
      </c>
      <c r="C35" s="173" t="s">
        <v>138</v>
      </c>
      <c r="D35" s="174" t="s">
        <v>107</v>
      </c>
      <c r="E35" s="175">
        <v>8</v>
      </c>
      <c r="F35" s="175">
        <v>0</v>
      </c>
      <c r="G35" s="176">
        <f>E35*F35</f>
        <v>0</v>
      </c>
      <c r="O35" s="170">
        <v>2</v>
      </c>
      <c r="AA35" s="146">
        <v>1</v>
      </c>
      <c r="AB35" s="146">
        <v>3</v>
      </c>
      <c r="AC35" s="146">
        <v>3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3</v>
      </c>
      <c r="CZ35" s="146">
        <v>0</v>
      </c>
    </row>
    <row r="36" spans="1:104">
      <c r="A36" s="171">
        <v>23</v>
      </c>
      <c r="B36" s="172" t="s">
        <v>139</v>
      </c>
      <c r="C36" s="173" t="s">
        <v>140</v>
      </c>
      <c r="D36" s="174" t="s">
        <v>107</v>
      </c>
      <c r="E36" s="175">
        <v>8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3</v>
      </c>
      <c r="AC36" s="146">
        <v>3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3</v>
      </c>
      <c r="CZ36" s="146">
        <v>0</v>
      </c>
    </row>
    <row r="37" spans="1:104">
      <c r="A37" s="178"/>
      <c r="B37" s="179" t="s">
        <v>73</v>
      </c>
      <c r="C37" s="180" t="str">
        <f>CONCATENATE(B32," ",C32)</f>
        <v>96 Bourání konstrukcí</v>
      </c>
      <c r="D37" s="181"/>
      <c r="E37" s="182"/>
      <c r="F37" s="183"/>
      <c r="G37" s="184">
        <f>SUM(G32:G36)</f>
        <v>0</v>
      </c>
      <c r="O37" s="170">
        <v>4</v>
      </c>
      <c r="BA37" s="185">
        <f>SUM(BA32:BA36)</f>
        <v>0</v>
      </c>
      <c r="BB37" s="185">
        <f>SUM(BB32:BB36)</f>
        <v>0</v>
      </c>
      <c r="BC37" s="185">
        <f>SUM(BC32:BC36)</f>
        <v>0</v>
      </c>
      <c r="BD37" s="185">
        <f>SUM(BD32:BD36)</f>
        <v>0</v>
      </c>
      <c r="BE37" s="185">
        <f>SUM(BE32:BE36)</f>
        <v>0</v>
      </c>
    </row>
    <row r="38" spans="1:104">
      <c r="A38" s="163" t="s">
        <v>72</v>
      </c>
      <c r="B38" s="164" t="s">
        <v>141</v>
      </c>
      <c r="C38" s="165" t="s">
        <v>142</v>
      </c>
      <c r="D38" s="166"/>
      <c r="E38" s="167"/>
      <c r="F38" s="167"/>
      <c r="G38" s="168"/>
      <c r="H38" s="169"/>
      <c r="I38" s="169"/>
      <c r="O38" s="170">
        <v>1</v>
      </c>
    </row>
    <row r="39" spans="1:104" ht="22.5">
      <c r="A39" s="171">
        <v>24</v>
      </c>
      <c r="B39" s="172" t="s">
        <v>143</v>
      </c>
      <c r="C39" s="173" t="s">
        <v>144</v>
      </c>
      <c r="D39" s="174" t="s">
        <v>145</v>
      </c>
      <c r="E39" s="175">
        <v>5</v>
      </c>
      <c r="F39" s="175">
        <v>0</v>
      </c>
      <c r="G39" s="176">
        <f t="shared" ref="G39:G45" si="12">E39*F39</f>
        <v>0</v>
      </c>
      <c r="O39" s="170">
        <v>2</v>
      </c>
      <c r="AA39" s="146">
        <v>12</v>
      </c>
      <c r="AB39" s="146">
        <v>0</v>
      </c>
      <c r="AC39" s="146">
        <v>16</v>
      </c>
      <c r="AZ39" s="146">
        <v>2</v>
      </c>
      <c r="BA39" s="146">
        <f t="shared" ref="BA39:BA45" si="13">IF(AZ39=1,G39,0)</f>
        <v>0</v>
      </c>
      <c r="BB39" s="146">
        <f t="shared" ref="BB39:BB45" si="14">IF(AZ39=2,G39,0)</f>
        <v>0</v>
      </c>
      <c r="BC39" s="146">
        <f t="shared" ref="BC39:BC45" si="15">IF(AZ39=3,G39,0)</f>
        <v>0</v>
      </c>
      <c r="BD39" s="146">
        <f t="shared" ref="BD39:BD45" si="16">IF(AZ39=4,G39,0)</f>
        <v>0</v>
      </c>
      <c r="BE39" s="146">
        <f t="shared" ref="BE39:BE45" si="17">IF(AZ39=5,G39,0)</f>
        <v>0</v>
      </c>
      <c r="CA39" s="177">
        <v>12</v>
      </c>
      <c r="CB39" s="177">
        <v>0</v>
      </c>
      <c r="CZ39" s="146">
        <v>0</v>
      </c>
    </row>
    <row r="40" spans="1:104" ht="22.5">
      <c r="A40" s="171">
        <v>25</v>
      </c>
      <c r="B40" s="172" t="s">
        <v>146</v>
      </c>
      <c r="C40" s="173" t="s">
        <v>147</v>
      </c>
      <c r="D40" s="174" t="s">
        <v>145</v>
      </c>
      <c r="E40" s="175">
        <v>22</v>
      </c>
      <c r="F40" s="175">
        <v>0</v>
      </c>
      <c r="G40" s="176">
        <f t="shared" si="12"/>
        <v>0</v>
      </c>
      <c r="O40" s="170">
        <v>2</v>
      </c>
      <c r="AA40" s="146">
        <v>12</v>
      </c>
      <c r="AB40" s="146">
        <v>0</v>
      </c>
      <c r="AC40" s="146">
        <v>17</v>
      </c>
      <c r="AZ40" s="146">
        <v>2</v>
      </c>
      <c r="BA40" s="146">
        <f t="shared" si="13"/>
        <v>0</v>
      </c>
      <c r="BB40" s="146">
        <f t="shared" si="14"/>
        <v>0</v>
      </c>
      <c r="BC40" s="146">
        <f t="shared" si="15"/>
        <v>0</v>
      </c>
      <c r="BD40" s="146">
        <f t="shared" si="16"/>
        <v>0</v>
      </c>
      <c r="BE40" s="146">
        <f t="shared" si="17"/>
        <v>0</v>
      </c>
      <c r="CA40" s="177">
        <v>12</v>
      </c>
      <c r="CB40" s="177">
        <v>0</v>
      </c>
      <c r="CZ40" s="146">
        <v>0</v>
      </c>
    </row>
    <row r="41" spans="1:104" ht="22.5">
      <c r="A41" s="171">
        <v>26</v>
      </c>
      <c r="B41" s="172" t="s">
        <v>148</v>
      </c>
      <c r="C41" s="173" t="s">
        <v>149</v>
      </c>
      <c r="D41" s="174" t="s">
        <v>145</v>
      </c>
      <c r="E41" s="175">
        <v>8</v>
      </c>
      <c r="F41" s="175">
        <v>0</v>
      </c>
      <c r="G41" s="176">
        <f t="shared" si="12"/>
        <v>0</v>
      </c>
      <c r="O41" s="170">
        <v>2</v>
      </c>
      <c r="AA41" s="146">
        <v>12</v>
      </c>
      <c r="AB41" s="146">
        <v>0</v>
      </c>
      <c r="AC41" s="146">
        <v>18</v>
      </c>
      <c r="AZ41" s="146">
        <v>2</v>
      </c>
      <c r="BA41" s="146">
        <f t="shared" si="13"/>
        <v>0</v>
      </c>
      <c r="BB41" s="146">
        <f t="shared" si="14"/>
        <v>0</v>
      </c>
      <c r="BC41" s="146">
        <f t="shared" si="15"/>
        <v>0</v>
      </c>
      <c r="BD41" s="146">
        <f t="shared" si="16"/>
        <v>0</v>
      </c>
      <c r="BE41" s="146">
        <f t="shared" si="17"/>
        <v>0</v>
      </c>
      <c r="CA41" s="177">
        <v>12</v>
      </c>
      <c r="CB41" s="177">
        <v>0</v>
      </c>
      <c r="CZ41" s="146">
        <v>0</v>
      </c>
    </row>
    <row r="42" spans="1:104">
      <c r="A42" s="171">
        <v>27</v>
      </c>
      <c r="B42" s="172" t="s">
        <v>150</v>
      </c>
      <c r="C42" s="173" t="s">
        <v>151</v>
      </c>
      <c r="D42" s="174" t="s">
        <v>145</v>
      </c>
      <c r="E42" s="175">
        <v>5</v>
      </c>
      <c r="F42" s="175">
        <v>0</v>
      </c>
      <c r="G42" s="176">
        <f t="shared" si="12"/>
        <v>0</v>
      </c>
      <c r="O42" s="170">
        <v>2</v>
      </c>
      <c r="AA42" s="146">
        <v>12</v>
      </c>
      <c r="AB42" s="146">
        <v>0</v>
      </c>
      <c r="AC42" s="146">
        <v>19</v>
      </c>
      <c r="AZ42" s="146">
        <v>2</v>
      </c>
      <c r="BA42" s="146">
        <f t="shared" si="13"/>
        <v>0</v>
      </c>
      <c r="BB42" s="146">
        <f t="shared" si="14"/>
        <v>0</v>
      </c>
      <c r="BC42" s="146">
        <f t="shared" si="15"/>
        <v>0</v>
      </c>
      <c r="BD42" s="146">
        <f t="shared" si="16"/>
        <v>0</v>
      </c>
      <c r="BE42" s="146">
        <f t="shared" si="17"/>
        <v>0</v>
      </c>
      <c r="CA42" s="177">
        <v>12</v>
      </c>
      <c r="CB42" s="177">
        <v>0</v>
      </c>
      <c r="CZ42" s="146">
        <v>0</v>
      </c>
    </row>
    <row r="43" spans="1:104" ht="22.5">
      <c r="A43" s="171">
        <v>28</v>
      </c>
      <c r="B43" s="172" t="s">
        <v>152</v>
      </c>
      <c r="C43" s="173" t="s">
        <v>153</v>
      </c>
      <c r="D43" s="174" t="s">
        <v>99</v>
      </c>
      <c r="E43" s="175">
        <v>96</v>
      </c>
      <c r="F43" s="175">
        <v>0</v>
      </c>
      <c r="G43" s="176">
        <f t="shared" si="12"/>
        <v>0</v>
      </c>
      <c r="O43" s="170">
        <v>2</v>
      </c>
      <c r="AA43" s="146">
        <v>12</v>
      </c>
      <c r="AB43" s="146">
        <v>0</v>
      </c>
      <c r="AC43" s="146">
        <v>20</v>
      </c>
      <c r="AZ43" s="146">
        <v>2</v>
      </c>
      <c r="BA43" s="146">
        <f t="shared" si="13"/>
        <v>0</v>
      </c>
      <c r="BB43" s="146">
        <f t="shared" si="14"/>
        <v>0</v>
      </c>
      <c r="BC43" s="146">
        <f t="shared" si="15"/>
        <v>0</v>
      </c>
      <c r="BD43" s="146">
        <f t="shared" si="16"/>
        <v>0</v>
      </c>
      <c r="BE43" s="146">
        <f t="shared" si="17"/>
        <v>0</v>
      </c>
      <c r="CA43" s="177">
        <v>12</v>
      </c>
      <c r="CB43" s="177">
        <v>0</v>
      </c>
      <c r="CZ43" s="146">
        <v>0</v>
      </c>
    </row>
    <row r="44" spans="1:104" ht="22.5">
      <c r="A44" s="171">
        <v>29</v>
      </c>
      <c r="B44" s="172" t="s">
        <v>154</v>
      </c>
      <c r="C44" s="173" t="s">
        <v>155</v>
      </c>
      <c r="D44" s="174" t="s">
        <v>145</v>
      </c>
      <c r="E44" s="175">
        <v>24</v>
      </c>
      <c r="F44" s="175">
        <v>0</v>
      </c>
      <c r="G44" s="176">
        <f t="shared" si="12"/>
        <v>0</v>
      </c>
      <c r="O44" s="170">
        <v>2</v>
      </c>
      <c r="AA44" s="146">
        <v>12</v>
      </c>
      <c r="AB44" s="146">
        <v>0</v>
      </c>
      <c r="AC44" s="146">
        <v>21</v>
      </c>
      <c r="AZ44" s="146">
        <v>2</v>
      </c>
      <c r="BA44" s="146">
        <f t="shared" si="13"/>
        <v>0</v>
      </c>
      <c r="BB44" s="146">
        <f t="shared" si="14"/>
        <v>0</v>
      </c>
      <c r="BC44" s="146">
        <f t="shared" si="15"/>
        <v>0</v>
      </c>
      <c r="BD44" s="146">
        <f t="shared" si="16"/>
        <v>0</v>
      </c>
      <c r="BE44" s="146">
        <f t="shared" si="17"/>
        <v>0</v>
      </c>
      <c r="CA44" s="177">
        <v>12</v>
      </c>
      <c r="CB44" s="177">
        <v>0</v>
      </c>
      <c r="CZ44" s="146">
        <v>0</v>
      </c>
    </row>
    <row r="45" spans="1:104">
      <c r="A45" s="171">
        <v>30</v>
      </c>
      <c r="B45" s="172" t="s">
        <v>156</v>
      </c>
      <c r="C45" s="173" t="s">
        <v>157</v>
      </c>
      <c r="D45" s="174" t="s">
        <v>61</v>
      </c>
      <c r="E45" s="175"/>
      <c r="F45" s="175">
        <v>0</v>
      </c>
      <c r="G45" s="176">
        <f t="shared" si="12"/>
        <v>0</v>
      </c>
      <c r="O45" s="170">
        <v>2</v>
      </c>
      <c r="AA45" s="146">
        <v>7</v>
      </c>
      <c r="AB45" s="146">
        <v>1002</v>
      </c>
      <c r="AC45" s="146">
        <v>5</v>
      </c>
      <c r="AZ45" s="146">
        <v>2</v>
      </c>
      <c r="BA45" s="146">
        <f t="shared" si="13"/>
        <v>0</v>
      </c>
      <c r="BB45" s="146">
        <f t="shared" si="14"/>
        <v>0</v>
      </c>
      <c r="BC45" s="146">
        <f t="shared" si="15"/>
        <v>0</v>
      </c>
      <c r="BD45" s="146">
        <f t="shared" si="16"/>
        <v>0</v>
      </c>
      <c r="BE45" s="146">
        <f t="shared" si="17"/>
        <v>0</v>
      </c>
      <c r="CA45" s="177">
        <v>7</v>
      </c>
      <c r="CB45" s="177">
        <v>1002</v>
      </c>
      <c r="CZ45" s="146">
        <v>0</v>
      </c>
    </row>
    <row r="46" spans="1:104">
      <c r="A46" s="178"/>
      <c r="B46" s="179" t="s">
        <v>73</v>
      </c>
      <c r="C46" s="180" t="str">
        <f>CONCATENATE(B38," ",C38)</f>
        <v>767 Konstrukce zámečnické</v>
      </c>
      <c r="D46" s="181"/>
      <c r="E46" s="182"/>
      <c r="F46" s="183"/>
      <c r="G46" s="184">
        <f>SUM(G38:G45)</f>
        <v>0</v>
      </c>
      <c r="O46" s="170">
        <v>4</v>
      </c>
      <c r="BA46" s="185">
        <f>SUM(BA38:BA45)</f>
        <v>0</v>
      </c>
      <c r="BB46" s="185">
        <f>SUM(BB38:BB45)</f>
        <v>0</v>
      </c>
      <c r="BC46" s="185">
        <f>SUM(BC38:BC45)</f>
        <v>0</v>
      </c>
      <c r="BD46" s="185">
        <f>SUM(BD38:BD45)</f>
        <v>0</v>
      </c>
      <c r="BE46" s="185">
        <f>SUM(BE38:BE45)</f>
        <v>0</v>
      </c>
    </row>
    <row r="47" spans="1:104">
      <c r="A47" s="163" t="s">
        <v>72</v>
      </c>
      <c r="B47" s="164" t="s">
        <v>158</v>
      </c>
      <c r="C47" s="165" t="s">
        <v>159</v>
      </c>
      <c r="D47" s="166"/>
      <c r="E47" s="167"/>
      <c r="F47" s="167"/>
      <c r="G47" s="168"/>
      <c r="H47" s="169"/>
      <c r="I47" s="169"/>
      <c r="O47" s="170">
        <v>1</v>
      </c>
    </row>
    <row r="48" spans="1:104">
      <c r="A48" s="171">
        <v>31</v>
      </c>
      <c r="B48" s="172" t="s">
        <v>160</v>
      </c>
      <c r="C48" s="173" t="s">
        <v>161</v>
      </c>
      <c r="D48" s="174" t="s">
        <v>145</v>
      </c>
      <c r="E48" s="175">
        <v>2</v>
      </c>
      <c r="F48" s="175">
        <v>0</v>
      </c>
      <c r="G48" s="176">
        <f>E48*F48</f>
        <v>0</v>
      </c>
      <c r="O48" s="170">
        <v>2</v>
      </c>
      <c r="AA48" s="146">
        <v>12</v>
      </c>
      <c r="AB48" s="146">
        <v>0</v>
      </c>
      <c r="AC48" s="146">
        <v>12</v>
      </c>
      <c r="AZ48" s="146">
        <v>2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12</v>
      </c>
      <c r="CB48" s="177">
        <v>0</v>
      </c>
      <c r="CZ48" s="146">
        <v>0</v>
      </c>
    </row>
    <row r="49" spans="1:104">
      <c r="A49" s="171">
        <v>32</v>
      </c>
      <c r="B49" s="172" t="s">
        <v>162</v>
      </c>
      <c r="C49" s="173" t="s">
        <v>163</v>
      </c>
      <c r="D49" s="174" t="s">
        <v>145</v>
      </c>
      <c r="E49" s="175">
        <v>2</v>
      </c>
      <c r="F49" s="175">
        <v>0</v>
      </c>
      <c r="G49" s="176">
        <f>E49*F49</f>
        <v>0</v>
      </c>
      <c r="O49" s="170">
        <v>2</v>
      </c>
      <c r="AA49" s="146">
        <v>12</v>
      </c>
      <c r="AB49" s="146">
        <v>0</v>
      </c>
      <c r="AC49" s="146">
        <v>13</v>
      </c>
      <c r="AZ49" s="146">
        <v>2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12</v>
      </c>
      <c r="CB49" s="177">
        <v>0</v>
      </c>
      <c r="CZ49" s="146">
        <v>0</v>
      </c>
    </row>
    <row r="50" spans="1:104" ht="22.5">
      <c r="A50" s="171">
        <v>33</v>
      </c>
      <c r="B50" s="172" t="s">
        <v>164</v>
      </c>
      <c r="C50" s="173" t="s">
        <v>165</v>
      </c>
      <c r="D50" s="174" t="s">
        <v>166</v>
      </c>
      <c r="E50" s="175">
        <v>1</v>
      </c>
      <c r="F50" s="175">
        <v>0</v>
      </c>
      <c r="G50" s="176">
        <f>E50*F50</f>
        <v>0</v>
      </c>
      <c r="O50" s="170">
        <v>2</v>
      </c>
      <c r="AA50" s="146">
        <v>12</v>
      </c>
      <c r="AB50" s="146">
        <v>0</v>
      </c>
      <c r="AC50" s="146">
        <v>14</v>
      </c>
      <c r="AZ50" s="146">
        <v>2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7">
        <v>12</v>
      </c>
      <c r="CB50" s="177">
        <v>0</v>
      </c>
      <c r="CZ50" s="146">
        <v>0</v>
      </c>
    </row>
    <row r="51" spans="1:104">
      <c r="A51" s="171">
        <v>34</v>
      </c>
      <c r="B51" s="172" t="s">
        <v>167</v>
      </c>
      <c r="C51" s="173" t="s">
        <v>168</v>
      </c>
      <c r="D51" s="174" t="s">
        <v>85</v>
      </c>
      <c r="E51" s="175">
        <v>128</v>
      </c>
      <c r="F51" s="175">
        <v>0</v>
      </c>
      <c r="G51" s="176">
        <f>E51*F51</f>
        <v>0</v>
      </c>
      <c r="O51" s="170">
        <v>2</v>
      </c>
      <c r="AA51" s="146">
        <v>12</v>
      </c>
      <c r="AB51" s="146">
        <v>0</v>
      </c>
      <c r="AC51" s="146">
        <v>15</v>
      </c>
      <c r="AZ51" s="146">
        <v>2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12</v>
      </c>
      <c r="CB51" s="177">
        <v>0</v>
      </c>
      <c r="CZ51" s="146">
        <v>0</v>
      </c>
    </row>
    <row r="52" spans="1:104">
      <c r="A52" s="178"/>
      <c r="B52" s="179" t="s">
        <v>73</v>
      </c>
      <c r="C52" s="180" t="str">
        <f>CONCATENATE(B47," ",C47)</f>
        <v>789 Vybavení sportovišť</v>
      </c>
      <c r="D52" s="181"/>
      <c r="E52" s="182"/>
      <c r="F52" s="183"/>
      <c r="G52" s="184">
        <f>SUM(G47:G51)</f>
        <v>0</v>
      </c>
      <c r="O52" s="170">
        <v>4</v>
      </c>
      <c r="BA52" s="185">
        <f>SUM(BA47:BA51)</f>
        <v>0</v>
      </c>
      <c r="BB52" s="185">
        <f>SUM(BB47:BB51)</f>
        <v>0</v>
      </c>
      <c r="BC52" s="185">
        <f>SUM(BC47:BC51)</f>
        <v>0</v>
      </c>
      <c r="BD52" s="185">
        <f>SUM(BD47:BD51)</f>
        <v>0</v>
      </c>
      <c r="BE52" s="185">
        <f>SUM(BE47:BE51)</f>
        <v>0</v>
      </c>
    </row>
    <row r="53" spans="1:104">
      <c r="E53" s="146"/>
    </row>
    <row r="54" spans="1:104">
      <c r="E54" s="146"/>
    </row>
    <row r="55" spans="1:104">
      <c r="E55" s="146"/>
    </row>
    <row r="56" spans="1:104">
      <c r="E56" s="146"/>
    </row>
    <row r="57" spans="1:104">
      <c r="E57" s="146"/>
    </row>
    <row r="58" spans="1:104">
      <c r="E58" s="146"/>
    </row>
    <row r="59" spans="1:104">
      <c r="E59" s="146"/>
    </row>
    <row r="60" spans="1:104">
      <c r="E60" s="146"/>
    </row>
    <row r="61" spans="1:104">
      <c r="E61" s="146"/>
    </row>
    <row r="62" spans="1:104">
      <c r="E62" s="146"/>
    </row>
    <row r="63" spans="1:104">
      <c r="E63" s="146"/>
    </row>
    <row r="64" spans="1:104">
      <c r="E64" s="146"/>
    </row>
    <row r="65" spans="1:7">
      <c r="E65" s="146"/>
    </row>
    <row r="66" spans="1:7">
      <c r="E66" s="146"/>
    </row>
    <row r="67" spans="1:7">
      <c r="E67" s="146"/>
    </row>
    <row r="68" spans="1:7">
      <c r="E68" s="146"/>
    </row>
    <row r="69" spans="1:7">
      <c r="E69" s="146"/>
    </row>
    <row r="70" spans="1:7">
      <c r="E70" s="146"/>
    </row>
    <row r="71" spans="1:7">
      <c r="E71" s="146"/>
    </row>
    <row r="72" spans="1:7">
      <c r="E72" s="146"/>
    </row>
    <row r="73" spans="1:7">
      <c r="E73" s="146"/>
    </row>
    <row r="74" spans="1:7">
      <c r="E74" s="146"/>
    </row>
    <row r="75" spans="1:7">
      <c r="E75" s="146"/>
    </row>
    <row r="76" spans="1:7">
      <c r="A76" s="186"/>
      <c r="B76" s="186"/>
      <c r="C76" s="186"/>
      <c r="D76" s="186"/>
      <c r="E76" s="186"/>
      <c r="F76" s="186"/>
      <c r="G76" s="186"/>
    </row>
    <row r="77" spans="1:7">
      <c r="A77" s="186"/>
      <c r="B77" s="186"/>
      <c r="C77" s="186"/>
      <c r="D77" s="186"/>
      <c r="E77" s="186"/>
      <c r="F77" s="186"/>
      <c r="G77" s="186"/>
    </row>
    <row r="78" spans="1:7">
      <c r="A78" s="186"/>
      <c r="B78" s="186"/>
      <c r="C78" s="186"/>
      <c r="D78" s="186"/>
      <c r="E78" s="186"/>
      <c r="F78" s="186"/>
      <c r="G78" s="186"/>
    </row>
    <row r="79" spans="1:7">
      <c r="A79" s="186"/>
      <c r="B79" s="186"/>
      <c r="C79" s="186"/>
      <c r="D79" s="186"/>
      <c r="E79" s="186"/>
      <c r="F79" s="186"/>
      <c r="G79" s="186"/>
    </row>
    <row r="80" spans="1:7">
      <c r="E80" s="146"/>
    </row>
    <row r="81" spans="5:5">
      <c r="E81" s="146"/>
    </row>
    <row r="82" spans="5:5">
      <c r="E82" s="146"/>
    </row>
    <row r="83" spans="5:5">
      <c r="E83" s="146"/>
    </row>
    <row r="84" spans="5:5">
      <c r="E84" s="146"/>
    </row>
    <row r="85" spans="5:5">
      <c r="E85" s="146"/>
    </row>
    <row r="86" spans="5:5">
      <c r="E86" s="146"/>
    </row>
    <row r="87" spans="5:5">
      <c r="E87" s="146"/>
    </row>
    <row r="88" spans="5:5">
      <c r="E88" s="146"/>
    </row>
    <row r="89" spans="5:5">
      <c r="E89" s="146"/>
    </row>
    <row r="90" spans="5:5">
      <c r="E90" s="146"/>
    </row>
    <row r="91" spans="5:5">
      <c r="E91" s="146"/>
    </row>
    <row r="92" spans="5:5">
      <c r="E92" s="146"/>
    </row>
    <row r="93" spans="5:5">
      <c r="E93" s="146"/>
    </row>
    <row r="94" spans="5:5">
      <c r="E94" s="146"/>
    </row>
    <row r="95" spans="5:5">
      <c r="E95" s="146"/>
    </row>
    <row r="96" spans="5:5">
      <c r="E96" s="146"/>
    </row>
    <row r="97" spans="1:7">
      <c r="E97" s="146"/>
    </row>
    <row r="98" spans="1:7">
      <c r="E98" s="146"/>
    </row>
    <row r="99" spans="1:7">
      <c r="E99" s="146"/>
    </row>
    <row r="100" spans="1:7">
      <c r="E100" s="146"/>
    </row>
    <row r="101" spans="1:7">
      <c r="E101" s="146"/>
    </row>
    <row r="102" spans="1:7">
      <c r="E102" s="146"/>
    </row>
    <row r="103" spans="1:7">
      <c r="E103" s="146"/>
    </row>
    <row r="104" spans="1:7">
      <c r="E104" s="146"/>
    </row>
    <row r="105" spans="1:7">
      <c r="E105" s="146"/>
    </row>
    <row r="106" spans="1:7">
      <c r="E106" s="146"/>
    </row>
    <row r="107" spans="1:7">
      <c r="E107" s="146"/>
    </row>
    <row r="108" spans="1:7">
      <c r="E108" s="146"/>
    </row>
    <row r="109" spans="1:7">
      <c r="E109" s="146"/>
    </row>
    <row r="110" spans="1:7">
      <c r="E110" s="146"/>
    </row>
    <row r="111" spans="1:7">
      <c r="A111" s="187"/>
      <c r="B111" s="187"/>
    </row>
    <row r="112" spans="1:7">
      <c r="A112" s="186"/>
      <c r="B112" s="186"/>
      <c r="C112" s="189"/>
      <c r="D112" s="189"/>
      <c r="E112" s="190"/>
      <c r="F112" s="189"/>
      <c r="G112" s="191"/>
    </row>
    <row r="113" spans="1:7">
      <c r="A113" s="192"/>
      <c r="B113" s="192"/>
      <c r="C113" s="186"/>
      <c r="D113" s="186"/>
      <c r="E113" s="193"/>
      <c r="F113" s="186"/>
      <c r="G113" s="186"/>
    </row>
    <row r="114" spans="1:7">
      <c r="A114" s="186"/>
      <c r="B114" s="186"/>
      <c r="C114" s="186"/>
      <c r="D114" s="186"/>
      <c r="E114" s="193"/>
      <c r="F114" s="186"/>
      <c r="G114" s="186"/>
    </row>
    <row r="115" spans="1:7">
      <c r="A115" s="186"/>
      <c r="B115" s="186"/>
      <c r="C115" s="186"/>
      <c r="D115" s="186"/>
      <c r="E115" s="193"/>
      <c r="F115" s="186"/>
      <c r="G115" s="186"/>
    </row>
    <row r="116" spans="1:7">
      <c r="A116" s="186"/>
      <c r="B116" s="186"/>
      <c r="C116" s="186"/>
      <c r="D116" s="186"/>
      <c r="E116" s="193"/>
      <c r="F116" s="186"/>
      <c r="G116" s="186"/>
    </row>
    <row r="117" spans="1:7">
      <c r="A117" s="186"/>
      <c r="B117" s="186"/>
      <c r="C117" s="186"/>
      <c r="D117" s="186"/>
      <c r="E117" s="193"/>
      <c r="F117" s="186"/>
      <c r="G117" s="186"/>
    </row>
    <row r="118" spans="1:7">
      <c r="A118" s="186"/>
      <c r="B118" s="186"/>
      <c r="C118" s="186"/>
      <c r="D118" s="186"/>
      <c r="E118" s="193"/>
      <c r="F118" s="186"/>
      <c r="G118" s="186"/>
    </row>
    <row r="119" spans="1:7">
      <c r="A119" s="186"/>
      <c r="B119" s="186"/>
      <c r="C119" s="186"/>
      <c r="D119" s="186"/>
      <c r="E119" s="193"/>
      <c r="F119" s="186"/>
      <c r="G119" s="186"/>
    </row>
    <row r="120" spans="1:7">
      <c r="A120" s="186"/>
      <c r="B120" s="186"/>
      <c r="C120" s="186"/>
      <c r="D120" s="186"/>
      <c r="E120" s="193"/>
      <c r="F120" s="186"/>
      <c r="G120" s="186"/>
    </row>
    <row r="121" spans="1:7">
      <c r="A121" s="186"/>
      <c r="B121" s="186"/>
      <c r="C121" s="186"/>
      <c r="D121" s="186"/>
      <c r="E121" s="193"/>
      <c r="F121" s="186"/>
      <c r="G121" s="186"/>
    </row>
    <row r="122" spans="1:7">
      <c r="A122" s="186"/>
      <c r="B122" s="186"/>
      <c r="C122" s="186"/>
      <c r="D122" s="186"/>
      <c r="E122" s="193"/>
      <c r="F122" s="186"/>
      <c r="G122" s="186"/>
    </row>
    <row r="123" spans="1:7">
      <c r="A123" s="186"/>
      <c r="B123" s="186"/>
      <c r="C123" s="186"/>
      <c r="D123" s="186"/>
      <c r="E123" s="193"/>
      <c r="F123" s="186"/>
      <c r="G123" s="186"/>
    </row>
    <row r="124" spans="1:7">
      <c r="A124" s="186"/>
      <c r="B124" s="186"/>
      <c r="C124" s="186"/>
      <c r="D124" s="186"/>
      <c r="E124" s="193"/>
      <c r="F124" s="186"/>
      <c r="G124" s="186"/>
    </row>
    <row r="125" spans="1:7">
      <c r="A125" s="186"/>
      <c r="B125" s="186"/>
      <c r="C125" s="186"/>
      <c r="D125" s="186"/>
      <c r="E125" s="193"/>
      <c r="F125" s="186"/>
      <c r="G125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Hanuš</dc:creator>
  <cp:lastModifiedBy>Lea Šikýřová</cp:lastModifiedBy>
  <dcterms:created xsi:type="dcterms:W3CDTF">2014-06-26T12:23:52Z</dcterms:created>
  <dcterms:modified xsi:type="dcterms:W3CDTF">2014-06-30T10:43:17Z</dcterms:modified>
</cp:coreProperties>
</file>